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unmm-my.sharepoint.com/personal/twenzl11_unm_edu/Documents/CARC Files/Cost Model/FY24/"/>
    </mc:Choice>
  </mc:AlternateContent>
  <xr:revisionPtr revIDLastSave="72" documentId="8_{E4A249D5-60A2-462B-A718-BE63295E3E58}" xr6:coauthVersionLast="47" xr6:coauthVersionMax="47" xr10:uidLastSave="{F97447B6-0F37-4BC1-8202-E50AD7EF3E1F}"/>
  <bookViews>
    <workbookView xWindow="-108" yWindow="-108" windowWidth="23256" windowHeight="12576" xr2:uid="{00000000-000D-0000-FFFF-FFFF00000000}"/>
  </bookViews>
  <sheets>
    <sheet name="CARC cost model calculato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2" l="1"/>
  <c r="I5" i="2"/>
  <c r="I6" i="2"/>
  <c r="I7" i="2"/>
  <c r="I8" i="2"/>
  <c r="I9" i="2"/>
  <c r="K4" i="2"/>
  <c r="K5" i="2"/>
  <c r="K6" i="2"/>
  <c r="K7" i="2"/>
  <c r="K8" i="2"/>
  <c r="K9" i="2"/>
  <c r="K11" i="2"/>
  <c r="K12" i="2"/>
  <c r="K13" i="2"/>
  <c r="K14" i="2"/>
  <c r="L7" i="2"/>
  <c r="L6" i="2"/>
  <c r="G7" i="2"/>
  <c r="G6" i="2"/>
  <c r="L14" i="2"/>
  <c r="G14" i="2"/>
  <c r="I14" i="2"/>
  <c r="L13" i="2"/>
  <c r="G13" i="2"/>
  <c r="I13" i="2"/>
  <c r="L12" i="2"/>
  <c r="G12" i="2"/>
  <c r="I12" i="2"/>
  <c r="L11" i="2"/>
  <c r="G11" i="2"/>
  <c r="I11" i="2"/>
  <c r="L9" i="2"/>
  <c r="G9" i="2"/>
  <c r="L8" i="2"/>
  <c r="G8" i="2"/>
  <c r="L5" i="2"/>
  <c r="G5" i="2"/>
  <c r="L4" i="2"/>
  <c r="G4" i="2"/>
  <c r="M14" i="2" l="1"/>
  <c r="M13" i="2"/>
  <c r="M12" i="2"/>
  <c r="M7" i="2"/>
  <c r="M11" i="2"/>
  <c r="M9" i="2"/>
  <c r="M6" i="2"/>
  <c r="M8" i="2"/>
  <c r="G15" i="2"/>
  <c r="K15" i="2"/>
  <c r="I15" i="2"/>
  <c r="M4" i="2"/>
  <c r="M5" i="2"/>
  <c r="M15" i="2" l="1"/>
</calcChain>
</file>

<file path=xl/sharedStrings.xml><?xml version="1.0" encoding="utf-8"?>
<sst xmlns="http://schemas.openxmlformats.org/spreadsheetml/2006/main" count="38" uniqueCount="33">
  <si>
    <t>No Overhead</t>
  </si>
  <si>
    <t>units</t>
  </si>
  <si>
    <t># units needed</t>
  </si>
  <si>
    <t>Resource</t>
  </si>
  <si>
    <t>Node Type</t>
  </si>
  <si>
    <t>Term (Years)</t>
  </si>
  <si>
    <t>Infrastructure per Unit</t>
  </si>
  <si>
    <t>CARC Services per Unit</t>
  </si>
  <si>
    <t>CARC Service total (69Z0)</t>
  </si>
  <si>
    <t>Capital Hardware</t>
  </si>
  <si>
    <t>CARC Term Cost</t>
  </si>
  <si>
    <t>node</t>
  </si>
  <si>
    <t>Compute Nodes</t>
  </si>
  <si>
    <t>Standard Cluster Node</t>
  </si>
  <si>
    <t>1.5TB RAM Cluster Node</t>
  </si>
  <si>
    <t>Enterprise Storage</t>
  </si>
  <si>
    <t>-</t>
  </si>
  <si>
    <t>Working Storage</t>
  </si>
  <si>
    <t xml:space="preserve">System Administration </t>
  </si>
  <si>
    <t>Storage Administration</t>
  </si>
  <si>
    <t>5% FTE Custom Application Support</t>
  </si>
  <si>
    <t>User Support (North Campus/Non-UNM users only)</t>
  </si>
  <si>
    <t>Single GPU Node</t>
  </si>
  <si>
    <t>Dual GPU Node</t>
  </si>
  <si>
    <t>INTERNAL CUSTOMER Item total</t>
  </si>
  <si>
    <t>SERVICES</t>
  </si>
  <si>
    <t>HARDWARE (not subject to service charges)</t>
  </si>
  <si>
    <t>80 TB</t>
  </si>
  <si>
    <t>60 TB</t>
  </si>
  <si>
    <t>Installation total (9020)</t>
  </si>
  <si>
    <t>Capital Hardware total (9020)</t>
  </si>
  <si>
    <t>Subject to F&amp;A*</t>
  </si>
  <si>
    <t xml:space="preserve">Directions: enter the number of units needed in the first column. The sheet will calculate the capital hardware and installation or service totals for you. Note that capital hardware prices listed here are an estimate; when ready to purchase, we will acquire a new quote from the vendor(s) with exact pricing. A more detailed description of each item can be accessed by clicking on the name of the item. For questions, please contact Tracy Wenzl at unitadmin@carc.unm.edu.                                                                                           *FOR GRANT APPLICATIONS &amp; PURCHASES ONLY: F&amp;A applies to service, but not capital hardware or installation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</si>
</sst>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quot;$&quot;#,##0.00"/>
  </numFmts>
  <fonts count="8"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sz val="11"/>
      <color theme="3"/>
      <name val="Calibri"/>
      <family val="2"/>
      <scheme val="minor"/>
    </font>
    <font>
      <sz val="11"/>
      <color theme="1" tint="0.14999847407452621"/>
      <name val="Calibri"/>
      <family val="2"/>
      <scheme val="minor"/>
    </font>
    <font>
      <b/>
      <sz val="11"/>
      <color theme="1" tint="0.14999847407452621"/>
      <name val="Calibri"/>
      <family val="2"/>
      <scheme val="minor"/>
    </font>
    <font>
      <b/>
      <sz val="1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4" tint="0.39997558519241921"/>
        <bgColor indexed="64"/>
      </patternFill>
    </fill>
  </fills>
  <borders count="10">
    <border>
      <left/>
      <right/>
      <top/>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applyNumberFormat="0" applyFill="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112">
    <xf numFmtId="0" fontId="0" fillId="0" borderId="0" xfId="0"/>
    <xf numFmtId="0" fontId="6" fillId="3" borderId="0" xfId="1" applyFont="1" applyFill="1" applyBorder="1" applyAlignment="1">
      <alignment vertical="center" wrapText="1"/>
    </xf>
    <xf numFmtId="0" fontId="6" fillId="0" borderId="0" xfId="1" applyFont="1" applyBorder="1" applyAlignment="1">
      <alignment vertical="center"/>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6" fillId="2" borderId="0" xfId="1" applyFont="1" applyFill="1" applyBorder="1" applyAlignment="1">
      <alignment vertical="center" wrapText="1"/>
    </xf>
    <xf numFmtId="0" fontId="6" fillId="0" borderId="0" xfId="1" applyFont="1" applyBorder="1" applyAlignment="1" applyProtection="1">
      <alignment horizontal="center"/>
    </xf>
    <xf numFmtId="8" fontId="5" fillId="7" borderId="6" xfId="2" applyNumberFormat="1" applyFont="1" applyFill="1" applyBorder="1" applyAlignment="1" applyProtection="1">
      <alignment horizontal="right" vertical="center" wrapText="1"/>
    </xf>
    <xf numFmtId="164" fontId="5" fillId="7" borderId="6" xfId="2" applyNumberFormat="1" applyFont="1" applyFill="1" applyBorder="1" applyAlignment="1" applyProtection="1">
      <alignment horizontal="right" vertical="center" wrapText="1"/>
    </xf>
    <xf numFmtId="8" fontId="5" fillId="2" borderId="6" xfId="2" applyNumberFormat="1" applyFont="1" applyFill="1" applyBorder="1" applyAlignment="1" applyProtection="1">
      <alignment horizontal="right" vertical="center"/>
    </xf>
    <xf numFmtId="8" fontId="5" fillId="8" borderId="6" xfId="2" applyNumberFormat="1" applyFont="1" applyFill="1" applyBorder="1" applyAlignment="1" applyProtection="1">
      <alignment horizontal="right" vertical="center" wrapText="1"/>
    </xf>
    <xf numFmtId="0" fontId="5" fillId="7" borderId="6" xfId="3" applyFont="1" applyFill="1" applyBorder="1" applyAlignment="1" applyProtection="1">
      <alignment vertical="center"/>
    </xf>
    <xf numFmtId="8" fontId="5" fillId="7" borderId="6" xfId="3" applyNumberFormat="1" applyFont="1" applyFill="1" applyBorder="1" applyAlignment="1" applyProtection="1">
      <alignment horizontal="right" vertical="center" wrapText="1"/>
    </xf>
    <xf numFmtId="8" fontId="5" fillId="2" borderId="6" xfId="3" applyNumberFormat="1" applyFont="1" applyFill="1" applyBorder="1" applyAlignment="1" applyProtection="1">
      <alignment horizontal="right" vertical="center"/>
    </xf>
    <xf numFmtId="8" fontId="5" fillId="8" borderId="6" xfId="2" applyNumberFormat="1" applyFont="1" applyFill="1" applyBorder="1" applyAlignment="1" applyProtection="1">
      <alignment horizontal="right" vertical="center"/>
    </xf>
    <xf numFmtId="0" fontId="0" fillId="7" borderId="0" xfId="0" applyFill="1"/>
    <xf numFmtId="8" fontId="5" fillId="8" borderId="6" xfId="3" applyNumberFormat="1" applyFont="1" applyFill="1" applyBorder="1" applyAlignment="1" applyProtection="1">
      <alignment horizontal="right" vertical="center"/>
    </xf>
    <xf numFmtId="0" fontId="0" fillId="8" borderId="0" xfId="0" applyFill="1"/>
    <xf numFmtId="8" fontId="2" fillId="8" borderId="8" xfId="0" applyNumberFormat="1" applyFont="1" applyFill="1" applyBorder="1" applyAlignment="1">
      <alignment horizontal="right" vertical="center"/>
    </xf>
    <xf numFmtId="8" fontId="1" fillId="8" borderId="8" xfId="0" applyNumberFormat="1" applyFont="1" applyFill="1" applyBorder="1" applyAlignment="1">
      <alignment horizontal="right" vertical="center" wrapText="1"/>
    </xf>
    <xf numFmtId="8" fontId="5" fillId="3" borderId="6" xfId="2" applyNumberFormat="1" applyFont="1" applyFill="1" applyBorder="1" applyAlignment="1" applyProtection="1">
      <alignment horizontal="right" vertical="center"/>
    </xf>
    <xf numFmtId="8" fontId="5" fillId="3" borderId="6" xfId="3" applyNumberFormat="1" applyFont="1" applyFill="1" applyBorder="1" applyAlignment="1" applyProtection="1">
      <alignment horizontal="right" vertical="center"/>
    </xf>
    <xf numFmtId="0" fontId="5" fillId="7" borderId="8" xfId="3" applyFont="1" applyFill="1" applyBorder="1" applyAlignment="1" applyProtection="1">
      <alignment vertical="center"/>
    </xf>
    <xf numFmtId="0" fontId="5" fillId="7" borderId="8" xfId="3" applyFont="1" applyFill="1" applyBorder="1" applyAlignment="1" applyProtection="1">
      <alignment horizontal="center" vertical="center" wrapText="1"/>
    </xf>
    <xf numFmtId="8" fontId="5" fillId="7" borderId="8" xfId="3" applyNumberFormat="1" applyFont="1" applyFill="1" applyBorder="1" applyAlignment="1" applyProtection="1">
      <alignment horizontal="right" vertical="center"/>
    </xf>
    <xf numFmtId="8" fontId="5" fillId="7" borderId="8" xfId="3" applyNumberFormat="1" applyFont="1" applyFill="1" applyBorder="1" applyAlignment="1" applyProtection="1">
      <alignment horizontal="right" vertical="center" wrapText="1"/>
    </xf>
    <xf numFmtId="164" fontId="5" fillId="7" borderId="8" xfId="3" applyNumberFormat="1" applyFont="1" applyFill="1" applyBorder="1" applyAlignment="1" applyProtection="1">
      <alignment horizontal="right" vertical="center" wrapText="1"/>
    </xf>
    <xf numFmtId="0" fontId="2" fillId="7" borderId="6" xfId="3" applyFont="1" applyFill="1" applyBorder="1" applyAlignment="1" applyProtection="1">
      <alignment horizontal="center" vertical="center" wrapText="1"/>
    </xf>
    <xf numFmtId="8" fontId="2" fillId="7" borderId="6" xfId="3" applyNumberFormat="1" applyFont="1" applyFill="1" applyBorder="1" applyAlignment="1" applyProtection="1">
      <alignment horizontal="right" vertical="center"/>
    </xf>
    <xf numFmtId="164" fontId="2" fillId="7" borderId="6" xfId="3" applyNumberFormat="1" applyFont="1" applyFill="1" applyBorder="1" applyAlignment="1" applyProtection="1">
      <alignment horizontal="right" vertical="center" wrapText="1"/>
    </xf>
    <xf numFmtId="0" fontId="5" fillId="7" borderId="7" xfId="3" applyFont="1" applyFill="1" applyBorder="1" applyAlignment="1" applyProtection="1">
      <alignment vertical="center" wrapText="1"/>
    </xf>
    <xf numFmtId="0" fontId="5" fillId="7" borderId="7" xfId="3" applyFont="1" applyFill="1" applyBorder="1" applyProtection="1"/>
    <xf numFmtId="0" fontId="5" fillId="7" borderId="7" xfId="3" applyFont="1" applyFill="1" applyBorder="1" applyAlignment="1" applyProtection="1">
      <alignment horizontal="center" vertical="center" wrapText="1"/>
    </xf>
    <xf numFmtId="8" fontId="5" fillId="7" borderId="7" xfId="3" applyNumberFormat="1" applyFont="1" applyFill="1" applyBorder="1" applyAlignment="1" applyProtection="1">
      <alignment horizontal="right" vertical="center"/>
    </xf>
    <xf numFmtId="8" fontId="5" fillId="7" borderId="7" xfId="3" applyNumberFormat="1" applyFont="1" applyFill="1" applyBorder="1" applyAlignment="1" applyProtection="1">
      <alignment horizontal="right" vertical="center" wrapText="1"/>
    </xf>
    <xf numFmtId="164" fontId="5" fillId="7" borderId="7" xfId="3" applyNumberFormat="1" applyFont="1" applyFill="1" applyBorder="1" applyAlignment="1" applyProtection="1">
      <alignment horizontal="right" vertical="center" wrapText="1"/>
    </xf>
    <xf numFmtId="0" fontId="5" fillId="10" borderId="6" xfId="2" applyFont="1" applyFill="1" applyBorder="1" applyAlignment="1" applyProtection="1">
      <alignment vertical="center"/>
    </xf>
    <xf numFmtId="0" fontId="5" fillId="10" borderId="6" xfId="2" applyFont="1" applyFill="1" applyBorder="1" applyAlignment="1" applyProtection="1">
      <alignment horizontal="center" vertical="center" wrapText="1"/>
    </xf>
    <xf numFmtId="8" fontId="5" fillId="10" borderId="6" xfId="2" applyNumberFormat="1" applyFont="1" applyFill="1" applyBorder="1" applyAlignment="1" applyProtection="1">
      <alignment horizontal="right" vertical="center"/>
    </xf>
    <xf numFmtId="8" fontId="5" fillId="10" borderId="6" xfId="2" applyNumberFormat="1" applyFont="1" applyFill="1" applyBorder="1" applyAlignment="1" applyProtection="1">
      <alignment horizontal="right" vertical="center" wrapText="1"/>
    </xf>
    <xf numFmtId="164" fontId="5" fillId="10" borderId="6" xfId="2" applyNumberFormat="1" applyFont="1" applyFill="1" applyBorder="1" applyAlignment="1" applyProtection="1">
      <alignment horizontal="right" vertical="center" wrapText="1"/>
    </xf>
    <xf numFmtId="0" fontId="0" fillId="10" borderId="0" xfId="0" applyFill="1"/>
    <xf numFmtId="0" fontId="5" fillId="10" borderId="6" xfId="3" applyFont="1" applyFill="1" applyBorder="1" applyAlignment="1" applyProtection="1">
      <alignment vertical="center"/>
    </xf>
    <xf numFmtId="0" fontId="5" fillId="10" borderId="6" xfId="3" applyFont="1" applyFill="1" applyBorder="1" applyAlignment="1" applyProtection="1">
      <alignment horizontal="center" vertical="center" wrapText="1"/>
    </xf>
    <xf numFmtId="8" fontId="5" fillId="10" borderId="6" xfId="3" applyNumberFormat="1" applyFont="1" applyFill="1" applyBorder="1" applyAlignment="1" applyProtection="1">
      <alignment horizontal="right" vertical="center"/>
    </xf>
    <xf numFmtId="8" fontId="5" fillId="10" borderId="6" xfId="3" applyNumberFormat="1" applyFont="1" applyFill="1" applyBorder="1" applyAlignment="1" applyProtection="1">
      <alignment horizontal="right" vertical="center" wrapText="1"/>
    </xf>
    <xf numFmtId="164" fontId="5" fillId="10" borderId="6" xfId="3" applyNumberFormat="1" applyFont="1" applyFill="1" applyBorder="1" applyAlignment="1" applyProtection="1">
      <alignment horizontal="right" vertical="center" wrapText="1"/>
    </xf>
    <xf numFmtId="0" fontId="5" fillId="10" borderId="6" xfId="2" applyFont="1" applyFill="1" applyBorder="1" applyAlignment="1" applyProtection="1">
      <alignment vertical="center" wrapText="1"/>
    </xf>
    <xf numFmtId="8" fontId="5" fillId="3" borderId="8" xfId="3" applyNumberFormat="1" applyFont="1" applyFill="1" applyBorder="1" applyAlignment="1" applyProtection="1">
      <alignment horizontal="right" vertical="center"/>
    </xf>
    <xf numFmtId="8" fontId="2" fillId="3" borderId="6" xfId="3" applyNumberFormat="1" applyFont="1" applyFill="1" applyBorder="1" applyAlignment="1" applyProtection="1">
      <alignment horizontal="right" vertical="center"/>
    </xf>
    <xf numFmtId="8" fontId="5" fillId="3" borderId="7" xfId="3" applyNumberFormat="1" applyFont="1" applyFill="1" applyBorder="1" applyAlignment="1" applyProtection="1">
      <alignment horizontal="right" vertical="center"/>
    </xf>
    <xf numFmtId="0" fontId="5" fillId="10" borderId="6" xfId="2" applyFont="1" applyFill="1" applyBorder="1" applyProtection="1"/>
    <xf numFmtId="0" fontId="5" fillId="10" borderId="6" xfId="3" applyFont="1" applyFill="1" applyBorder="1" applyProtection="1"/>
    <xf numFmtId="8" fontId="1" fillId="10" borderId="8" xfId="0" applyNumberFormat="1" applyFont="1" applyFill="1" applyBorder="1" applyAlignment="1">
      <alignment horizontal="right" vertical="center"/>
    </xf>
    <xf numFmtId="0" fontId="2" fillId="10" borderId="8" xfId="0" applyFont="1" applyFill="1" applyBorder="1" applyAlignment="1">
      <alignment horizontal="center" vertical="center" wrapText="1"/>
    </xf>
    <xf numFmtId="0" fontId="5" fillId="7" borderId="8" xfId="2" applyFont="1" applyFill="1" applyBorder="1" applyAlignment="1" applyProtection="1">
      <alignment vertical="center"/>
    </xf>
    <xf numFmtId="0" fontId="5" fillId="7" borderId="8" xfId="2" applyFont="1" applyFill="1" applyBorder="1" applyAlignment="1" applyProtection="1">
      <alignment horizontal="center" vertical="center" wrapText="1"/>
    </xf>
    <xf numFmtId="8" fontId="5" fillId="7" borderId="8" xfId="2" applyNumberFormat="1" applyFont="1" applyFill="1" applyBorder="1" applyAlignment="1" applyProtection="1">
      <alignment horizontal="right" vertical="center"/>
    </xf>
    <xf numFmtId="8" fontId="5" fillId="3" borderId="8" xfId="2" applyNumberFormat="1" applyFont="1" applyFill="1" applyBorder="1" applyAlignment="1" applyProtection="1">
      <alignment horizontal="right" vertical="center"/>
    </xf>
    <xf numFmtId="8" fontId="5" fillId="7" borderId="8" xfId="2" applyNumberFormat="1" applyFont="1" applyFill="1" applyBorder="1" applyAlignment="1" applyProtection="1">
      <alignment horizontal="right" vertical="center" wrapText="1"/>
    </xf>
    <xf numFmtId="164" fontId="5" fillId="7" borderId="8" xfId="2" applyNumberFormat="1" applyFont="1" applyFill="1" applyBorder="1" applyAlignment="1" applyProtection="1">
      <alignment horizontal="right" vertical="center" wrapText="1"/>
    </xf>
    <xf numFmtId="0" fontId="7" fillId="11" borderId="0" xfId="0" applyFont="1" applyFill="1" applyAlignment="1">
      <alignment horizontal="left"/>
    </xf>
    <xf numFmtId="0" fontId="5" fillId="10" borderId="9" xfId="2" applyFont="1" applyFill="1" applyBorder="1" applyAlignment="1" applyProtection="1">
      <alignment vertical="center"/>
    </xf>
    <xf numFmtId="0" fontId="5" fillId="10" borderId="9" xfId="2" applyFont="1" applyFill="1" applyBorder="1" applyAlignment="1" applyProtection="1">
      <alignment horizontal="center" vertical="center" wrapText="1"/>
    </xf>
    <xf numFmtId="8" fontId="5" fillId="10" borderId="9" xfId="2" applyNumberFormat="1" applyFont="1" applyFill="1" applyBorder="1" applyAlignment="1" applyProtection="1">
      <alignment horizontal="right" vertical="center"/>
    </xf>
    <xf numFmtId="8" fontId="5" fillId="2" borderId="9" xfId="3" applyNumberFormat="1" applyFont="1" applyFill="1" applyBorder="1" applyAlignment="1" applyProtection="1">
      <alignment horizontal="right" vertical="center"/>
    </xf>
    <xf numFmtId="8" fontId="5" fillId="2" borderId="9" xfId="2" applyNumberFormat="1" applyFont="1" applyFill="1" applyBorder="1" applyAlignment="1" applyProtection="1">
      <alignment horizontal="right" vertical="center"/>
    </xf>
    <xf numFmtId="8" fontId="5" fillId="10" borderId="9" xfId="2" applyNumberFormat="1" applyFont="1" applyFill="1" applyBorder="1" applyAlignment="1" applyProtection="1">
      <alignment horizontal="right" vertical="center" wrapText="1"/>
    </xf>
    <xf numFmtId="164" fontId="5" fillId="10" borderId="9" xfId="2" applyNumberFormat="1" applyFont="1" applyFill="1" applyBorder="1" applyAlignment="1" applyProtection="1">
      <alignment horizontal="right" vertical="center" wrapText="1"/>
    </xf>
    <xf numFmtId="0" fontId="7" fillId="11" borderId="0" xfId="2" applyFont="1" applyFill="1" applyBorder="1" applyAlignment="1" applyProtection="1">
      <alignment vertical="center"/>
    </xf>
    <xf numFmtId="8" fontId="2" fillId="9" borderId="6" xfId="2" applyNumberFormat="1" applyFont="1" applyFill="1" applyBorder="1" applyAlignment="1" applyProtection="1">
      <alignment horizontal="right" vertical="center"/>
    </xf>
    <xf numFmtId="0" fontId="5" fillId="7" borderId="6" xfId="2" applyFont="1" applyFill="1" applyBorder="1" applyProtection="1"/>
    <xf numFmtId="0" fontId="2" fillId="7" borderId="6" xfId="2" applyFont="1" applyFill="1" applyBorder="1" applyAlignment="1" applyProtection="1">
      <alignment horizontal="center" vertical="center" wrapText="1"/>
    </xf>
    <xf numFmtId="8" fontId="2" fillId="7" borderId="6" xfId="2" applyNumberFormat="1" applyFont="1" applyFill="1" applyBorder="1" applyAlignment="1" applyProtection="1">
      <alignment horizontal="right" vertical="center"/>
    </xf>
    <xf numFmtId="0" fontId="5" fillId="11" borderId="0" xfId="2" applyFont="1" applyFill="1" applyBorder="1" applyAlignment="1" applyProtection="1">
      <alignment vertical="center"/>
    </xf>
    <xf numFmtId="0" fontId="2" fillId="11" borderId="0" xfId="2" applyFont="1" applyFill="1" applyBorder="1" applyAlignment="1" applyProtection="1">
      <alignment horizontal="center" vertical="center" wrapText="1"/>
    </xf>
    <xf numFmtId="8" fontId="2" fillId="11" borderId="0" xfId="2" applyNumberFormat="1" applyFont="1" applyFill="1" applyBorder="1" applyAlignment="1" applyProtection="1">
      <alignment horizontal="right" vertical="center"/>
    </xf>
    <xf numFmtId="8" fontId="2" fillId="11" borderId="0" xfId="3" applyNumberFormat="1" applyFont="1" applyFill="1" applyBorder="1" applyAlignment="1" applyProtection="1">
      <alignment horizontal="center" vertical="center" wrapText="1"/>
    </xf>
    <xf numFmtId="8" fontId="1" fillId="11" borderId="0" xfId="2" applyNumberFormat="1" applyFont="1" applyFill="1" applyBorder="1" applyAlignment="1" applyProtection="1">
      <alignment horizontal="right" vertical="center" wrapText="1"/>
    </xf>
    <xf numFmtId="164" fontId="1" fillId="11" borderId="0" xfId="2" applyNumberFormat="1" applyFont="1" applyFill="1" applyBorder="1" applyAlignment="1" applyProtection="1">
      <alignment horizontal="right" vertical="center" wrapText="1"/>
    </xf>
    <xf numFmtId="0" fontId="3" fillId="11" borderId="0" xfId="0" applyFont="1" applyFill="1"/>
    <xf numFmtId="0" fontId="3" fillId="11" borderId="0" xfId="0" applyFont="1" applyFill="1" applyAlignment="1">
      <alignment horizontal="center"/>
    </xf>
    <xf numFmtId="0" fontId="3" fillId="7" borderId="8" xfId="2" applyFill="1" applyBorder="1" applyProtection="1"/>
    <xf numFmtId="0" fontId="3" fillId="3" borderId="8" xfId="2" applyFill="1" applyBorder="1" applyAlignment="1" applyProtection="1">
      <alignment horizontal="center"/>
      <protection locked="0"/>
    </xf>
    <xf numFmtId="0" fontId="3" fillId="10" borderId="6" xfId="2" applyFill="1" applyBorder="1" applyProtection="1"/>
    <xf numFmtId="0" fontId="3" fillId="2" borderId="6" xfId="2" applyFill="1" applyBorder="1" applyAlignment="1" applyProtection="1">
      <alignment horizontal="center"/>
      <protection locked="0"/>
    </xf>
    <xf numFmtId="0" fontId="3" fillId="7" borderId="6" xfId="2" applyFill="1" applyBorder="1" applyProtection="1"/>
    <xf numFmtId="0" fontId="3" fillId="3" borderId="6" xfId="2" applyFill="1" applyBorder="1" applyAlignment="1" applyProtection="1">
      <alignment horizontal="center"/>
      <protection locked="0"/>
    </xf>
    <xf numFmtId="0" fontId="5" fillId="7" borderId="6" xfId="2" applyFont="1" applyFill="1" applyBorder="1" applyAlignment="1" applyProtection="1">
      <alignment vertical="center"/>
    </xf>
    <xf numFmtId="0" fontId="3" fillId="10" borderId="6" xfId="3" applyFill="1" applyBorder="1" applyProtection="1"/>
    <xf numFmtId="0" fontId="3" fillId="2" borderId="6" xfId="3" applyFill="1" applyBorder="1" applyAlignment="1" applyProtection="1">
      <alignment horizontal="center"/>
      <protection locked="0"/>
    </xf>
    <xf numFmtId="0" fontId="3" fillId="7" borderId="8" xfId="3" applyFill="1" applyBorder="1" applyProtection="1"/>
    <xf numFmtId="0" fontId="3" fillId="3" borderId="8" xfId="3" applyFill="1" applyBorder="1" applyAlignment="1" applyProtection="1">
      <alignment horizontal="center"/>
      <protection locked="0"/>
    </xf>
    <xf numFmtId="0" fontId="3" fillId="10" borderId="9" xfId="2" applyFill="1" applyBorder="1" applyProtection="1"/>
    <xf numFmtId="0" fontId="3" fillId="2" borderId="9" xfId="2" applyFill="1" applyBorder="1" applyAlignment="1" applyProtection="1">
      <alignment horizontal="center"/>
      <protection locked="0"/>
    </xf>
    <xf numFmtId="0" fontId="3" fillId="11" borderId="0" xfId="2" applyFill="1" applyBorder="1" applyProtection="1"/>
    <xf numFmtId="0" fontId="3" fillId="11" borderId="0" xfId="2" applyFill="1" applyBorder="1" applyAlignment="1" applyProtection="1">
      <alignment horizontal="center"/>
      <protection locked="0"/>
    </xf>
    <xf numFmtId="0" fontId="3" fillId="7" borderId="6" xfId="3" applyFill="1" applyBorder="1" applyProtection="1"/>
    <xf numFmtId="0" fontId="3" fillId="3" borderId="6" xfId="3" applyFill="1" applyBorder="1" applyAlignment="1" applyProtection="1">
      <alignment horizontal="center"/>
      <protection locked="0"/>
    </xf>
    <xf numFmtId="0" fontId="3" fillId="7" borderId="7" xfId="3" applyFill="1" applyBorder="1" applyProtection="1"/>
    <xf numFmtId="0" fontId="3" fillId="3" borderId="7" xfId="3" applyFill="1" applyBorder="1" applyAlignment="1" applyProtection="1">
      <alignment horizontal="center"/>
      <protection locked="0"/>
    </xf>
    <xf numFmtId="0" fontId="3" fillId="10" borderId="8" xfId="0" applyFont="1" applyFill="1" applyBorder="1"/>
    <xf numFmtId="0" fontId="3" fillId="10" borderId="8" xfId="0" applyFont="1" applyFill="1" applyBorder="1" applyProtection="1">
      <protection locked="0"/>
    </xf>
    <xf numFmtId="164" fontId="1" fillId="10" borderId="8" xfId="0" applyNumberFormat="1" applyFont="1" applyFill="1" applyBorder="1" applyAlignment="1">
      <alignment horizontal="righ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2" borderId="0" xfId="0" applyFill="1" applyAlignment="1">
      <alignment horizontal="center"/>
    </xf>
    <xf numFmtId="0" fontId="0" fillId="4" borderId="0" xfId="0" applyFill="1" applyAlignment="1">
      <alignment horizontal="center"/>
    </xf>
  </cellXfs>
  <cellStyles count="4">
    <cellStyle name="20% - Accent1" xfId="2" builtinId="30"/>
    <cellStyle name="20% - Accent3" xfId="3" builtinId="38"/>
    <cellStyle name="Heading 4" xfId="1" builtinId="19"/>
    <cellStyle name="Normal" xfId="0" builtinId="0"/>
  </cellStyles>
  <dxfs count="13">
    <dxf>
      <font>
        <b/>
        <i val="0"/>
        <strike val="0"/>
        <condense val="0"/>
        <extend val="0"/>
        <outline val="0"/>
        <shadow val="0"/>
        <u val="none"/>
        <vertAlign val="baseline"/>
        <sz val="11"/>
        <color rgb="FF000000"/>
        <name val="Calibri"/>
        <scheme val="minor"/>
      </font>
      <numFmt numFmtId="164" formatCode="&quot;$&quot;#,##0.00"/>
      <fill>
        <patternFill patternType="none">
          <fgColor indexed="64"/>
          <bgColor theme="4" tint="0.7999816888943144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rgb="FF000000"/>
        <name val="Calibri"/>
        <scheme val="minor"/>
      </font>
      <numFmt numFmtId="12" formatCode="&quot;$&quot;#,##0.00_);[Red]\(&quot;$&quot;#,##0.00\)"/>
      <fill>
        <patternFill patternType="none">
          <fgColor indexed="64"/>
          <bgColor theme="4" tint="0.79998168889431442"/>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numFmt numFmtId="12" formatCode="&quot;$&quot;#,##0.00_);[Red]\(&quot;$&quot;#,##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numFmt numFmtId="12" formatCode="&quot;$&quot;#,##0.00_);[Red]\(&quot;$&quot;#,##0.00\)"/>
      <fill>
        <patternFill patternType="none">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numFmt numFmtId="12" formatCode="&quot;$&quot;#,##0.00_);[Red]\(&quot;$&quot;#,##0.00\)"/>
      <fill>
        <patternFill patternType="none">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numFmt numFmtId="12" formatCode="&quot;$&quot;#,##0.00_);[Red]\(&quot;$&quot;#,##0.00\)"/>
      <fill>
        <patternFill patternType="solid">
          <fgColor indexed="64"/>
          <bgColor theme="7" tint="0.399975585192419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numFmt numFmtId="12" formatCode="&quot;$&quot;#,##0.00_);[Red]\(&quot;$&quot;#,##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numFmt numFmtId="12" formatCode="&quot;$&quot;#,##0.00_);[Red]\(&quot;$&quot;#,##0.00\)"/>
      <fill>
        <patternFill patternType="none">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fill>
        <patternFill patternType="none">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fill>
        <patternFill patternType="none">
          <fgColor indexed="64"/>
          <bgColor theme="4" tint="0.79998168889431442"/>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scheme val="minor"/>
      </font>
      <fill>
        <patternFill patternType="none">
          <fgColor indexed="64"/>
          <bgColor theme="4" tint="0.79998168889431442"/>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minor"/>
      </font>
      <fill>
        <patternFill patternType="none">
          <fgColor indexed="64"/>
          <bgColor theme="4" tint="0.79998168889431442"/>
        </patternFill>
      </fill>
      <alignment horizontal="right" vertical="center" textRotation="0" wrapText="0" indent="0" justifyLastLine="0" shrinkToFit="0" readingOrder="0"/>
      <protection locked="1" hidden="0"/>
    </dxf>
    <dxf>
      <font>
        <strike val="0"/>
        <outline val="0"/>
        <shadow val="0"/>
        <u val="none"/>
        <vertAlign val="baseline"/>
        <sz val="11"/>
        <color theme="1" tint="0.14999847407452621"/>
        <name val="Calibri"/>
        <scheme val="minor"/>
      </font>
      <alignment horizontal="general" vertical="center" textRotation="0" wrapText="1" indent="0" justifyLastLine="0" shrinkToFit="0" readingOrder="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C2:M15" totalsRowShown="0" headerRowDxfId="12" dataDxfId="11" headerRowCellStyle="Heading 4">
  <autoFilter ref="C2:M15" xr:uid="{00000000-0009-0000-0100-000002000000}"/>
  <tableColumns count="11">
    <tableColumn id="2" xr3:uid="{00000000-0010-0000-0000-000002000000}" name="Resource" dataDxfId="10"/>
    <tableColumn id="3" xr3:uid="{00000000-0010-0000-0000-000003000000}" name="Node Type" dataDxfId="9"/>
    <tableColumn id="4" xr3:uid="{00000000-0010-0000-0000-000004000000}" name="Term (Years)" dataDxfId="8"/>
    <tableColumn id="7" xr3:uid="{00000000-0010-0000-0000-000007000000}" name="Capital Hardware" dataDxfId="7"/>
    <tableColumn id="8" xr3:uid="{00000000-0010-0000-0000-000008000000}" name="Capital Hardware total (9020)" dataDxfId="6">
      <calculatedColumnFormula>Table13[[#This Row],[Capital Hardware]]*#REF!</calculatedColumnFormula>
    </tableColumn>
    <tableColumn id="9" xr3:uid="{00000000-0010-0000-0000-000009000000}" name="Infrastructure per Unit" dataDxfId="5"/>
    <tableColumn id="10" xr3:uid="{00000000-0010-0000-0000-00000A000000}" name="Installation total (9020)" dataDxfId="4">
      <calculatedColumnFormula>Table13[[#This Row],[Infrastructure per Unit]]*#REF!</calculatedColumnFormula>
    </tableColumn>
    <tableColumn id="5" xr3:uid="{00000000-0010-0000-0000-000005000000}" name="CARC Services per Unit" dataDxfId="3"/>
    <tableColumn id="6" xr3:uid="{00000000-0010-0000-0000-000006000000}" name="CARC Service total (69Z0)" dataDxfId="2">
      <calculatedColumnFormula>Table13[[#This Row],[CARC Services per Unit]]*#REF!</calculatedColumnFormula>
    </tableColumn>
    <tableColumn id="11" xr3:uid="{00000000-0010-0000-0000-00000B000000}" name="CARC Term Cost" dataDxfId="1"/>
    <tableColumn id="12" xr3:uid="{00000000-0010-0000-0000-00000C000000}" name="INTERNAL CUSTOMER Item total" dataDxfId="0">
      <calculatedColumnFormula>Table13[[#This Row],[CARC Service total (69Z0)]]+Table13[[#This Row],[Capital Hardware total (9020)]]+Table13[[#This Row],[Installation total (9020)]]</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1"/>
  <sheetViews>
    <sheetView tabSelected="1" zoomScale="90" zoomScaleNormal="90" workbookViewId="0">
      <selection activeCell="B15" sqref="B15"/>
    </sheetView>
  </sheetViews>
  <sheetFormatPr defaultRowHeight="14.4" x14ac:dyDescent="0.3"/>
  <cols>
    <col min="1" max="1" width="6.21875" customWidth="1"/>
    <col min="2" max="2" width="7.5546875" customWidth="1"/>
    <col min="3" max="3" width="21" customWidth="1"/>
    <col min="4" max="4" width="21.21875" customWidth="1"/>
    <col min="5" max="5" width="7" customWidth="1"/>
    <col min="6" max="6" width="14" hidden="1" customWidth="1"/>
    <col min="7" max="7" width="14.77734375" customWidth="1"/>
    <col min="8" max="8" width="14.77734375" hidden="1" customWidth="1"/>
    <col min="9" max="9" width="14.77734375" customWidth="1"/>
    <col min="10" max="10" width="14.77734375" hidden="1" customWidth="1"/>
    <col min="11" max="11" width="14.77734375" customWidth="1"/>
    <col min="12" max="12" width="14.77734375" hidden="1" customWidth="1"/>
    <col min="13" max="13" width="14.77734375" customWidth="1"/>
  </cols>
  <sheetData>
    <row r="1" spans="1:54" x14ac:dyDescent="0.3">
      <c r="F1" s="110" t="s">
        <v>0</v>
      </c>
      <c r="G1" s="110"/>
      <c r="H1" s="110"/>
      <c r="I1" s="110"/>
      <c r="J1" s="111" t="s">
        <v>31</v>
      </c>
      <c r="K1" s="111"/>
    </row>
    <row r="2" spans="1:54" ht="43.2" x14ac:dyDescent="0.3">
      <c r="A2" s="6" t="s">
        <v>1</v>
      </c>
      <c r="B2" s="1" t="s">
        <v>2</v>
      </c>
      <c r="C2" s="2" t="s">
        <v>3</v>
      </c>
      <c r="D2" s="2" t="s">
        <v>4</v>
      </c>
      <c r="E2" s="3" t="s">
        <v>5</v>
      </c>
      <c r="F2" s="4" t="s">
        <v>9</v>
      </c>
      <c r="G2" s="5" t="s">
        <v>30</v>
      </c>
      <c r="H2" s="4" t="s">
        <v>6</v>
      </c>
      <c r="I2" s="5" t="s">
        <v>29</v>
      </c>
      <c r="J2" s="4" t="s">
        <v>7</v>
      </c>
      <c r="K2" s="5" t="s">
        <v>8</v>
      </c>
      <c r="L2" s="4" t="s">
        <v>10</v>
      </c>
      <c r="M2" s="4" t="s">
        <v>24</v>
      </c>
    </row>
    <row r="3" spans="1:54" x14ac:dyDescent="0.3">
      <c r="A3" s="80"/>
      <c r="B3" s="81"/>
      <c r="C3" s="61" t="s">
        <v>26</v>
      </c>
      <c r="D3" s="81"/>
      <c r="E3" s="81"/>
      <c r="F3" s="81"/>
      <c r="G3" s="81"/>
      <c r="H3" s="81"/>
      <c r="I3" s="81"/>
      <c r="J3" s="81"/>
      <c r="K3" s="81"/>
      <c r="L3" s="81"/>
      <c r="M3" s="81"/>
    </row>
    <row r="4" spans="1:54" x14ac:dyDescent="0.3">
      <c r="A4" s="82" t="s">
        <v>11</v>
      </c>
      <c r="B4" s="83"/>
      <c r="C4" s="55" t="s">
        <v>12</v>
      </c>
      <c r="D4" s="55" t="s">
        <v>13</v>
      </c>
      <c r="E4" s="56">
        <v>5</v>
      </c>
      <c r="F4" s="57">
        <v>8058.18</v>
      </c>
      <c r="G4" s="58">
        <f>Table13[[#This Row],[Capital Hardware]]*B4</f>
        <v>0</v>
      </c>
      <c r="H4" s="57">
        <v>1391.77</v>
      </c>
      <c r="I4" s="48">
        <f>Table13[[#This Row],[Infrastructure per Unit]]*B4</f>
        <v>0</v>
      </c>
      <c r="J4" s="57"/>
      <c r="K4" s="58">
        <f>Table13[[#This Row],[CARC Services per Unit]]*B4</f>
        <v>0</v>
      </c>
      <c r="L4" s="59">
        <f>Table13[[#This Row],[CARC Services per Unit]] + Table13[[#This Row],[Capital Hardware]]+Table13[[#This Row],[Infrastructure per Unit]]</f>
        <v>9449.9500000000007</v>
      </c>
      <c r="M4" s="60">
        <f>Table13[[#This Row],[CARC Service total (69Z0)]]+Table13[[#This Row],[Capital Hardware total (9020)]]+Table13[[#This Row],[Installation total (9020)]]</f>
        <v>0</v>
      </c>
    </row>
    <row r="5" spans="1:54" x14ac:dyDescent="0.3">
      <c r="A5" s="84" t="s">
        <v>11</v>
      </c>
      <c r="B5" s="85"/>
      <c r="C5" s="51"/>
      <c r="D5" s="36" t="s">
        <v>14</v>
      </c>
      <c r="E5" s="37">
        <v>5</v>
      </c>
      <c r="F5" s="14">
        <v>28105.61</v>
      </c>
      <c r="G5" s="9">
        <f>Table13[[#This Row],[Capital Hardware]]*B5</f>
        <v>0</v>
      </c>
      <c r="H5" s="70">
        <v>2783.54</v>
      </c>
      <c r="I5" s="13">
        <f>Table13[[#This Row],[Infrastructure per Unit]]*B5</f>
        <v>0</v>
      </c>
      <c r="J5" s="14"/>
      <c r="K5" s="9">
        <f>Table13[[#This Row],[CARC Services per Unit]]*B5</f>
        <v>0</v>
      </c>
      <c r="L5" s="10">
        <f>Table13[[#This Row],[CARC Services per Unit]] + Table13[[#This Row],[Capital Hardware]]+Table13[[#This Row],[Infrastructure per Unit]]</f>
        <v>30889.15</v>
      </c>
      <c r="M5" s="40">
        <f>Table13[[#This Row],[CARC Service total (69Z0)]]+Table13[[#This Row],[Capital Hardware total (9020)]]+Table13[[#This Row],[Installation total (9020)]]</f>
        <v>0</v>
      </c>
    </row>
    <row r="6" spans="1:54" s="15" customFormat="1" x14ac:dyDescent="0.3">
      <c r="A6" s="86" t="s">
        <v>11</v>
      </c>
      <c r="B6" s="87"/>
      <c r="C6" s="71"/>
      <c r="D6" s="88" t="s">
        <v>22</v>
      </c>
      <c r="E6" s="72">
        <v>5</v>
      </c>
      <c r="F6" s="73">
        <v>17202.849999999999</v>
      </c>
      <c r="G6" s="20">
        <f>Table13[[#This Row],[Capital Hardware]]*B6</f>
        <v>0</v>
      </c>
      <c r="H6" s="70">
        <v>2783.54</v>
      </c>
      <c r="I6" s="21">
        <f>Table13[[#This Row],[Infrastructure per Unit]]*B6</f>
        <v>0</v>
      </c>
      <c r="J6" s="73"/>
      <c r="K6" s="20">
        <f>Table13[[#This Row],[CARC Services per Unit]]*B6</f>
        <v>0</v>
      </c>
      <c r="L6" s="7">
        <f>Table13[[#This Row],[CARC Services per Unit]] + Table13[[#This Row],[Capital Hardware]]+Table13[[#This Row],[Infrastructure per Unit]]</f>
        <v>19986.39</v>
      </c>
      <c r="M6" s="8">
        <f>Table13[[#This Row],[CARC Service total (69Z0)]]+Table13[[#This Row],[Capital Hardware total (9020)]]+Table13[[#This Row],[Installation total (9020)]]</f>
        <v>0</v>
      </c>
      <c r="N6"/>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7" customFormat="1" x14ac:dyDescent="0.3">
      <c r="A7" s="89" t="s">
        <v>11</v>
      </c>
      <c r="B7" s="90"/>
      <c r="C7" s="52"/>
      <c r="D7" s="42" t="s">
        <v>23</v>
      </c>
      <c r="E7" s="43">
        <v>5</v>
      </c>
      <c r="F7" s="16">
        <v>25477</v>
      </c>
      <c r="G7" s="9">
        <f>Table13[[#This Row],[Capital Hardware]]*B7</f>
        <v>0</v>
      </c>
      <c r="H7" s="70">
        <v>2783.54</v>
      </c>
      <c r="I7" s="13">
        <f>Table13[[#This Row],[Infrastructure per Unit]]*B7</f>
        <v>0</v>
      </c>
      <c r="J7" s="14"/>
      <c r="K7" s="9">
        <f>Table13[[#This Row],[CARC Services per Unit]]*B7</f>
        <v>0</v>
      </c>
      <c r="L7" s="10">
        <f>Table13[[#This Row],[CARC Services per Unit]] + Table13[[#This Row],[Capital Hardware]]+Table13[[#This Row],[Infrastructure per Unit]]</f>
        <v>28260.54</v>
      </c>
      <c r="M7" s="40">
        <f>Table13[[#This Row],[CARC Service total (69Z0)]]+Table13[[#This Row],[Capital Hardware total (9020)]]+Table13[[#This Row],[Installation total (9020)]]</f>
        <v>0</v>
      </c>
      <c r="N7"/>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s="15" customFormat="1" x14ac:dyDescent="0.3">
      <c r="A8" s="91" t="s">
        <v>27</v>
      </c>
      <c r="B8" s="92"/>
      <c r="C8" s="22" t="s">
        <v>15</v>
      </c>
      <c r="D8" s="22" t="s">
        <v>16</v>
      </c>
      <c r="E8" s="23">
        <v>5</v>
      </c>
      <c r="F8" s="48">
        <v>18156.45</v>
      </c>
      <c r="G8" s="48">
        <f>Table13[[#This Row],[Capital Hardware]]*B8</f>
        <v>0</v>
      </c>
      <c r="H8" s="24">
        <v>5418.83</v>
      </c>
      <c r="I8" s="21">
        <f>Table13[[#This Row],[Infrastructure per Unit]]*B8</f>
        <v>0</v>
      </c>
      <c r="J8" s="48"/>
      <c r="K8" s="48">
        <f>Table13[[#This Row],[CARC Services per Unit]]*B8</f>
        <v>0</v>
      </c>
      <c r="L8" s="25">
        <f>Table13[[#This Row],[CARC Services per Unit]] + Table13[[#This Row],[Capital Hardware]]+Table13[[#This Row],[Infrastructure per Unit]]</f>
        <v>23575.279999999999</v>
      </c>
      <c r="M8" s="26">
        <f>Table13[[#This Row],[CARC Service total (69Z0)]]+Table13[[#This Row],[Capital Hardware total (9020)]]+Table13[[#This Row],[Installation total (9020)]]</f>
        <v>0</v>
      </c>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41" customFormat="1" x14ac:dyDescent="0.3">
      <c r="A9" s="93" t="s">
        <v>28</v>
      </c>
      <c r="B9" s="94"/>
      <c r="C9" s="62" t="s">
        <v>17</v>
      </c>
      <c r="D9" s="62" t="s">
        <v>16</v>
      </c>
      <c r="E9" s="63">
        <v>5</v>
      </c>
      <c r="F9" s="66">
        <v>6577.34</v>
      </c>
      <c r="G9" s="66">
        <f>Table13[[#This Row],[Capital Hardware]]*B9</f>
        <v>0</v>
      </c>
      <c r="H9" s="64">
        <v>2429.35</v>
      </c>
      <c r="I9" s="65">
        <f>Table13[[#This Row],[Infrastructure per Unit]]*B9</f>
        <v>0</v>
      </c>
      <c r="J9" s="66"/>
      <c r="K9" s="66">
        <f>Table13[[#This Row],[CARC Services per Unit]]*B9</f>
        <v>0</v>
      </c>
      <c r="L9" s="67">
        <f>Table13[[#This Row],[CARC Services per Unit]] + Table13[[#This Row],[Capital Hardware]]+Table13[[#This Row],[Infrastructure per Unit]]</f>
        <v>9006.69</v>
      </c>
      <c r="M9" s="68">
        <f>Table13[[#This Row],[CARC Service total (69Z0)]]+Table13[[#This Row],[Capital Hardware total (9020)]]+Table13[[#This Row],[Installation total (9020)]]</f>
        <v>0</v>
      </c>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41" customFormat="1" x14ac:dyDescent="0.3">
      <c r="A10" s="95"/>
      <c r="B10" s="96"/>
      <c r="C10" s="69" t="s">
        <v>25</v>
      </c>
      <c r="D10" s="74"/>
      <c r="E10" s="75"/>
      <c r="F10" s="76"/>
      <c r="G10" s="76"/>
      <c r="H10" s="76"/>
      <c r="I10" s="77"/>
      <c r="J10" s="76"/>
      <c r="K10" s="76"/>
      <c r="L10" s="78"/>
      <c r="M10" s="79"/>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41" customFormat="1" x14ac:dyDescent="0.3">
      <c r="A11" s="89"/>
      <c r="B11" s="90"/>
      <c r="C11" s="42" t="s">
        <v>18</v>
      </c>
      <c r="D11" s="42" t="s">
        <v>16</v>
      </c>
      <c r="E11" s="43">
        <v>1</v>
      </c>
      <c r="F11" s="13">
        <v>0</v>
      </c>
      <c r="G11" s="13">
        <f>Table13[[#This Row],[Capital Hardware]]*B11</f>
        <v>0</v>
      </c>
      <c r="H11" s="44">
        <v>0</v>
      </c>
      <c r="I11" s="13">
        <f>Table13[[#This Row],[Infrastructure per Unit]]*B11</f>
        <v>0</v>
      </c>
      <c r="J11" s="13">
        <v>4344.0600000000004</v>
      </c>
      <c r="K11" s="13">
        <f>Table13[[#This Row],[CARC Services per Unit]]*B11</f>
        <v>0</v>
      </c>
      <c r="L11" s="45">
        <f>Table13[[#This Row],[CARC Services per Unit]] + Table13[[#This Row],[Capital Hardware]]+Table13[[#This Row],[Infrastructure per Unit]]</f>
        <v>4344.0600000000004</v>
      </c>
      <c r="M11" s="46">
        <f>Table13[[#This Row],[CARC Service total (69Z0)]]+Table13[[#This Row],[Capital Hardware total (9020)]]+Table13[[#This Row],[Installation total (9020)]]</f>
        <v>0</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15" customFormat="1" x14ac:dyDescent="0.3">
      <c r="A12" s="97"/>
      <c r="B12" s="98"/>
      <c r="C12" s="11" t="s">
        <v>19</v>
      </c>
      <c r="D12" s="11"/>
      <c r="E12" s="27">
        <v>1</v>
      </c>
      <c r="F12" s="49">
        <v>0</v>
      </c>
      <c r="G12" s="21">
        <f>Table13[[#This Row],[Capital Hardware]]*B12</f>
        <v>0</v>
      </c>
      <c r="H12" s="28">
        <v>0</v>
      </c>
      <c r="I12" s="21">
        <f>Table13[[#This Row],[Infrastructure per Unit]]*B12</f>
        <v>0</v>
      </c>
      <c r="J12" s="49">
        <v>4541.3100000000004</v>
      </c>
      <c r="K12" s="21">
        <f>Table13[[#This Row],[CARC Services per Unit]]*B12</f>
        <v>0</v>
      </c>
      <c r="L12" s="12">
        <f>Table13[[#This Row],[CARC Services per Unit]] + Table13[[#This Row],[Capital Hardware]]+Table13[[#This Row],[Infrastructure per Unit]]</f>
        <v>4541.3100000000004</v>
      </c>
      <c r="M12" s="29">
        <f>Table13[[#This Row],[CARC Service total (69Z0)]]+Table13[[#This Row],[Capital Hardware total (9020)]]+Table13[[#This Row],[Installation total (9020)]]</f>
        <v>0</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41" customFormat="1" ht="28.8" x14ac:dyDescent="0.3">
      <c r="A13" s="84"/>
      <c r="B13" s="85"/>
      <c r="C13" s="47" t="s">
        <v>20</v>
      </c>
      <c r="D13" s="36"/>
      <c r="E13" s="37">
        <v>1</v>
      </c>
      <c r="F13" s="9">
        <v>0</v>
      </c>
      <c r="G13" s="9">
        <f>Table13[[#This Row],[CARC Services per Unit]]*D13</f>
        <v>0</v>
      </c>
      <c r="H13" s="38">
        <v>0</v>
      </c>
      <c r="I13" s="9">
        <f>Table13[[#This Row],[Infrastructure per Unit]]*B13</f>
        <v>0</v>
      </c>
      <c r="J13" s="9">
        <v>5990.97</v>
      </c>
      <c r="K13" s="9">
        <f>Table13[[#This Row],[CARC Services per Unit]]*B13</f>
        <v>0</v>
      </c>
      <c r="L13" s="39">
        <f>Table13[[#This Row],[CARC Services per Unit]] + Table13[[#This Row],[Capital Hardware]]+Table13[[#This Row],[Infrastructure per Unit]]</f>
        <v>5990.97</v>
      </c>
      <c r="M13" s="40">
        <f>Table13[[#This Row],[CARC Service total (69Z0)]]+Table13[[#This Row],[Capital Hardware total (9020)]]+Table13[[#This Row],[Installation total (9020)]]</f>
        <v>0</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5" customFormat="1" ht="43.8" thickBot="1" x14ac:dyDescent="0.35">
      <c r="A14" s="99"/>
      <c r="B14" s="100"/>
      <c r="C14" s="30" t="s">
        <v>21</v>
      </c>
      <c r="D14" s="31"/>
      <c r="E14" s="32">
        <v>1</v>
      </c>
      <c r="F14" s="50">
        <v>0</v>
      </c>
      <c r="G14" s="50">
        <f>Table13[[#This Row],[Capital Hardware]]*B14</f>
        <v>0</v>
      </c>
      <c r="H14" s="33">
        <v>0</v>
      </c>
      <c r="I14" s="50">
        <f>Table13[[#This Row],[Infrastructure per Unit]]*B14</f>
        <v>0</v>
      </c>
      <c r="J14" s="9">
        <v>5990.97</v>
      </c>
      <c r="K14" s="50">
        <f>Table13[[#This Row],[CARC Services per Unit]]*B14</f>
        <v>0</v>
      </c>
      <c r="L14" s="34">
        <f>Table13[[#This Row],[CARC Services per Unit]] + Table13[[#This Row],[Capital Hardware]]+Table13[[#This Row],[Infrastructure per Unit]]</f>
        <v>5990.97</v>
      </c>
      <c r="M14" s="35">
        <f>Table13[[#This Row],[CARC Service total (69Z0)]]+Table13[[#This Row],[Capital Hardware total (9020)]]+Table13[[#This Row],[Installation total (9020)]]</f>
        <v>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7" customFormat="1" x14ac:dyDescent="0.3">
      <c r="A15" s="101"/>
      <c r="B15" s="102"/>
      <c r="C15" s="101"/>
      <c r="D15" s="101"/>
      <c r="E15" s="54"/>
      <c r="F15" s="18"/>
      <c r="G15" s="53">
        <f>SUM(G4:G14)</f>
        <v>0</v>
      </c>
      <c r="H15" s="18"/>
      <c r="I15" s="53">
        <f>SUM(I4:I14)</f>
        <v>0</v>
      </c>
      <c r="J15" s="18"/>
      <c r="K15" s="53">
        <f>SUM(K4:K14)</f>
        <v>0</v>
      </c>
      <c r="L15" s="19"/>
      <c r="M15" s="103">
        <f>Table13[[#This Row],[CARC Service total (69Z0)]]+Table13[[#This Row],[Capital Hardware total (9020)]]+Table13[[#This Row],[Installation total (9020)]]</f>
        <v>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ht="15" thickBot="1" x14ac:dyDescent="0.35"/>
    <row r="17" spans="2:13" x14ac:dyDescent="0.3">
      <c r="B17" s="104" t="s">
        <v>32</v>
      </c>
      <c r="C17" s="105"/>
      <c r="D17" s="105"/>
      <c r="E17" s="105"/>
      <c r="F17" s="105"/>
      <c r="G17" s="105"/>
      <c r="H17" s="105"/>
      <c r="I17" s="105"/>
      <c r="J17" s="105"/>
      <c r="K17" s="105"/>
      <c r="L17" s="105"/>
      <c r="M17" s="105"/>
    </row>
    <row r="18" spans="2:13" x14ac:dyDescent="0.3">
      <c r="B18" s="106"/>
      <c r="C18" s="107"/>
      <c r="D18" s="107"/>
      <c r="E18" s="107"/>
      <c r="F18" s="107"/>
      <c r="G18" s="107"/>
      <c r="H18" s="107"/>
      <c r="I18" s="107"/>
      <c r="J18" s="107"/>
      <c r="K18" s="107"/>
      <c r="L18" s="107"/>
      <c r="M18" s="107"/>
    </row>
    <row r="19" spans="2:13" x14ac:dyDescent="0.3">
      <c r="B19" s="106"/>
      <c r="C19" s="107"/>
      <c r="D19" s="107"/>
      <c r="E19" s="107"/>
      <c r="F19" s="107"/>
      <c r="G19" s="107"/>
      <c r="H19" s="107"/>
      <c r="I19" s="107"/>
      <c r="J19" s="107"/>
      <c r="K19" s="107"/>
      <c r="L19" s="107"/>
      <c r="M19" s="107"/>
    </row>
    <row r="20" spans="2:13" x14ac:dyDescent="0.3">
      <c r="B20" s="106"/>
      <c r="C20" s="107"/>
      <c r="D20" s="107"/>
      <c r="E20" s="107"/>
      <c r="F20" s="107"/>
      <c r="G20" s="107"/>
      <c r="H20" s="107"/>
      <c r="I20" s="107"/>
      <c r="J20" s="107"/>
      <c r="K20" s="107"/>
      <c r="L20" s="107"/>
      <c r="M20" s="107"/>
    </row>
    <row r="21" spans="2:13" ht="15" thickBot="1" x14ac:dyDescent="0.35">
      <c r="B21" s="108"/>
      <c r="C21" s="109"/>
      <c r="D21" s="109"/>
      <c r="E21" s="109"/>
      <c r="F21" s="109"/>
      <c r="G21" s="109"/>
      <c r="H21" s="109"/>
      <c r="I21" s="109"/>
      <c r="J21" s="109"/>
      <c r="K21" s="109"/>
      <c r="L21" s="109"/>
      <c r="M21" s="109"/>
    </row>
  </sheetData>
  <sheetProtection algorithmName="SHA-512" hashValue="KIkHUjWkLKxSsWa+aK2vstTaOw/ocHw5GQ1jqMZT1hXpnQ+Gvso4ToJKOJ7XYbn+LYkf9p7cU3WKN4tCPmXxEg==" saltValue="A61lFv1jtfjDleV1rzsDHg==" spinCount="100000" sheet="1" objects="1" scenarios="1"/>
  <mergeCells count="3">
    <mergeCell ref="B17:M21"/>
    <mergeCell ref="F1:I1"/>
    <mergeCell ref="J1:K1"/>
  </mergeCells>
  <dataValidations xWindow="208" yWindow="485" count="8">
    <dataValidation allowBlank="1" showInputMessage="1" showErrorMessage="1" prompt="Support of a UNMH/HSC or non-UNM-affiliated user on regular CARC cluster and storage systems. Main campus user use of CARC provided free of charge under support from the Office of the Vice President for Research" sqref="C14" xr:uid="{00000000-0002-0000-0000-000000000000}"/>
    <dataValidation allowBlank="1" showInputMessage="1" showErrorMessage="1" prompt="Dedicated time of a CARC staff member to support custom user application needs" sqref="C13" xr:uid="{00000000-0002-0000-0000-000001000000}"/>
    <dataValidation allowBlank="1" showInputMessage="1" showErrorMessage="1" prompt="Custom CARC-provided administration of a single UNIX or windows system for one year" sqref="C11" xr:uid="{00000000-0002-0000-0000-000002000000}"/>
    <dataValidation allowBlank="1" showInputMessage="1" showErrorMessage="1" prompt="High-speed, high-capacity object storage for holding research data sets, scratch or temporary files, or other large data resources" sqref="C9:C10" xr:uid="{00000000-0002-0000-0000-000004000000}"/>
    <dataValidation allowBlank="1" showInputMessage="1" showErrorMessage="1" prompt="File or block data storage for long-term storage of files of images, for example user home directories, virtual machine images, and research results" sqref="C8" xr:uid="{00000000-0002-0000-0000-000005000000}"/>
    <dataValidation allowBlank="1" showInputMessage="1" showErrorMessage="1" prompt="A standard cluster node augmented with 2 accelerator cards, either mid-range or high-end, for improved performance processing highly-parallel workloads, for example molecular simulation, machine learning, or image analysis" sqref="D7" xr:uid="{00000000-0002-0000-0000-000006000000}"/>
    <dataValidation allowBlank="1" showInputMessage="1" showErrorMessage="1" prompt="Standard cluster nodes with increased memory capacity for supporting analysis of large or very large data sets" sqref="D5:D6" xr:uid="{00000000-0002-0000-0000-000007000000}"/>
    <dataValidation allowBlank="1" showInputMessage="1" showErrorMessage="1" prompt="A cluster computer node integrated in the CARC’s Taos compute cluster for supporting general scientific computation. Generally includes around 20 CPU cores and 64GB of memory" sqref="D4" xr:uid="{00000000-0002-0000-0000-000008000000}"/>
  </dataValidations>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CARC cost model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Wenzl</dc:creator>
  <cp:keywords/>
  <dc:description/>
  <cp:lastModifiedBy>Tracy Wenzl</cp:lastModifiedBy>
  <cp:revision/>
  <cp:lastPrinted>2022-09-29T14:00:49Z</cp:lastPrinted>
  <dcterms:created xsi:type="dcterms:W3CDTF">2018-06-20T19:19:03Z</dcterms:created>
  <dcterms:modified xsi:type="dcterms:W3CDTF">2023-06-30T21:22:33Z</dcterms:modified>
  <cp:category/>
  <cp:contentStatus/>
</cp:coreProperties>
</file>